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BILE SPORTS WAGERING\12_Monthly Web Reports\"/>
    </mc:Choice>
  </mc:AlternateContent>
  <xr:revisionPtr revIDLastSave="0" documentId="13_ncr:1_{A38ED0C4-A088-48C6-8AF1-8DFD239AB5D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Y 23-24" sheetId="9" r:id="rId1"/>
    <sheet name="FY 22-23" sheetId="8" r:id="rId2"/>
    <sheet name="FY 21-22" sheetId="7" r:id="rId3"/>
  </sheets>
  <definedNames>
    <definedName name="_xlnm.Print_Area" localSheetId="2">'FY 21-22'!$A$1:$I$38</definedName>
    <definedName name="_xlnm.Print_Area" localSheetId="1">'FY 22-23'!$A$1:$I$38</definedName>
    <definedName name="_xlnm.Print_Area" localSheetId="0">'FY 23-24'!$A$1:$H$38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9" l="1"/>
  <c r="H25" i="9"/>
  <c r="H24" i="9"/>
  <c r="H23" i="9"/>
  <c r="H22" i="9"/>
  <c r="H21" i="9"/>
  <c r="H20" i="9"/>
  <c r="H19" i="9"/>
  <c r="H18" i="9"/>
  <c r="H17" i="9"/>
  <c r="H16" i="9"/>
  <c r="H15" i="9"/>
  <c r="H14" i="9"/>
  <c r="A15" i="9" l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I21" i="8"/>
  <c r="C26" i="8"/>
  <c r="F24" i="8"/>
  <c r="H26" i="8"/>
  <c r="G26" i="8"/>
  <c r="I25" i="8"/>
  <c r="I23" i="8"/>
  <c r="F23" i="8"/>
  <c r="I22" i="8"/>
  <c r="F22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H26" i="9" l="1"/>
  <c r="F26" i="9"/>
  <c r="F21" i="8"/>
  <c r="F25" i="8"/>
  <c r="F26" i="8" s="1"/>
  <c r="D26" i="8"/>
  <c r="I24" i="8"/>
  <c r="I26" i="8" s="1"/>
  <c r="F23" i="7"/>
  <c r="I23" i="7"/>
  <c r="I24" i="7" l="1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<sst xmlns="http://schemas.openxmlformats.org/spreadsheetml/2006/main" count="70" uniqueCount="28">
  <si>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</si>
  <si>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</si>
  <si>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</si>
  <si>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</si>
  <si>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</si>
  <si>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</si>
  <si>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</si>
  <si>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</si>
  <si>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</si>
  <si>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</si>
  <si>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</si>
  <si>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</si>
  <si>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</si>
  <si>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</si>
  <si>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</si>
  <si>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</si>
  <si>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</si>
  <si>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</si>
  <si>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</si>
  <si>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</si>
  <si>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3) For FY 21-22, 1% of Net Revenue to Education shall be distributed for a youth sports activities and education grant program for the
 purpose of providing annual awards to sports programs for underserved youth.</t>
  </si>
  <si>
    <t>Report compiled by the New York State Gaming Commission based on data provided by the sportsbooks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</si>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</sst>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08672.4B47E12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19050</xdr:rowOff>
    </xdr:from>
    <xdr:to>
      <xdr:col>3</xdr:col>
      <xdr:colOff>82842</xdr:colOff>
      <xdr:row>3</xdr:row>
      <xdr:rowOff>158496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3B423B-B312-4D23-A3DE-74D72D9AE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47650"/>
          <a:ext cx="1797341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19050</xdr:rowOff>
    </xdr:from>
    <xdr:to>
      <xdr:col>3</xdr:col>
      <xdr:colOff>82842</xdr:colOff>
      <xdr:row>3</xdr:row>
      <xdr:rowOff>158496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3C608D-9D74-49E3-BA8F-AAA79EB3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47650"/>
          <a:ext cx="1797341" cy="539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3</xdr:col>
      <xdr:colOff>323850</xdr:colOff>
      <xdr:row>4</xdr:row>
      <xdr:rowOff>184171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2A62A137-73BB-48E0-B60A-AD063164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000250" cy="76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214F-A23C-4C5A-8C92-302F61B666D5}">
  <dimension ref="A1:W43"/>
  <sheetViews>
    <sheetView tabSelected="1" zoomScaleNormal="100" workbookViewId="0">
      <selection activeCell="G25" sqref="G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1"/>
      <c r="B1" s="71"/>
      <c r="C1" s="71"/>
      <c r="D1" s="71"/>
      <c r="E1" s="71"/>
      <c r="F1" s="71"/>
      <c r="G1" s="71"/>
      <c r="H1" s="7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2"/>
      <c r="B2" s="72"/>
      <c r="C2" s="72"/>
      <c r="D2" s="72"/>
      <c r="E2" s="72"/>
      <c r="F2" s="72"/>
      <c r="G2" s="72"/>
      <c r="H2" s="7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2"/>
      <c r="B3" s="72"/>
      <c r="C3" s="72"/>
      <c r="D3" s="72"/>
      <c r="E3" s="72"/>
      <c r="F3" s="72"/>
      <c r="G3" s="72"/>
      <c r="H3" s="7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4"/>
      <c r="B5" s="74"/>
      <c r="C5" s="74"/>
      <c r="D5" s="74"/>
      <c r="E5" s="74"/>
      <c r="F5" s="74"/>
      <c r="G5" s="74"/>
      <c r="H5" s="7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8" t="s">
        <v>25</v>
      </c>
      <c r="B8" s="69"/>
      <c r="C8" s="69"/>
      <c r="D8" s="69"/>
      <c r="E8" s="69"/>
      <c r="F8" s="69"/>
      <c r="G8" s="69"/>
      <c r="H8" s="7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1544465378.099401</v>
      </c>
      <c r="D14" s="22">
        <v>138820563.52942109</v>
      </c>
      <c r="E14" s="21"/>
      <c r="F14" s="27">
        <f t="shared" ref="F14:F22" si="0">D14*0.49</f>
        <v>68022076.129416332</v>
      </c>
      <c r="G14" s="23"/>
      <c r="H14" s="27">
        <f>D14*0.51+G14</f>
        <v>70798487.400004759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1358583506.2252007</v>
      </c>
      <c r="D15" s="22">
        <v>151968098.27520591</v>
      </c>
      <c r="E15" s="21"/>
      <c r="F15" s="27">
        <f t="shared" si="0"/>
        <v>74464368.1548509</v>
      </c>
      <c r="G15" s="23"/>
      <c r="H15" s="27">
        <f t="shared" ref="H15:H25" si="1">D15*0.51+G15</f>
        <v>77503730.12035501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1166390859.2105997</v>
      </c>
      <c r="D16" s="22">
        <v>103827783.59059905</v>
      </c>
      <c r="E16" s="21"/>
      <c r="F16" s="27">
        <f t="shared" si="0"/>
        <v>50875613.959393531</v>
      </c>
      <c r="G16" s="21"/>
      <c r="H16" s="27">
        <f t="shared" si="1"/>
        <v>52952169.631205514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962126094.05240011</v>
      </c>
      <c r="D17" s="22">
        <v>105132317.57239696</v>
      </c>
      <c r="E17" s="21"/>
      <c r="F17" s="27">
        <f t="shared" si="0"/>
        <v>51514835.610474512</v>
      </c>
      <c r="G17" s="21"/>
      <c r="H17" s="27">
        <f t="shared" si="1"/>
        <v>53617481.961922452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1112768221.2405162</v>
      </c>
      <c r="D18" s="22">
        <v>98504384.890505195</v>
      </c>
      <c r="E18" s="21"/>
      <c r="F18" s="27">
        <f t="shared" si="0"/>
        <v>48267148.596347548</v>
      </c>
      <c r="G18" s="21"/>
      <c r="H18" s="27">
        <f t="shared" si="1"/>
        <v>50237236.294157647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1759236825.6116822</v>
      </c>
      <c r="D19" s="22">
        <v>165562103.82173347</v>
      </c>
      <c r="E19" s="21"/>
      <c r="F19" s="27">
        <f t="shared" si="0"/>
        <v>81125430.872649401</v>
      </c>
      <c r="G19" s="21"/>
      <c r="H19" s="27">
        <f t="shared" si="1"/>
        <v>84436672.949084073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2006823407.9990971</v>
      </c>
      <c r="D20" s="22">
        <v>166328229.4289296</v>
      </c>
      <c r="E20" s="21"/>
      <c r="F20" s="27">
        <f t="shared" si="0"/>
        <v>81500832.420175508</v>
      </c>
      <c r="G20" s="21"/>
      <c r="H20" s="27">
        <f t="shared" si="1"/>
        <v>84827397.008754089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2109294399.7640929</v>
      </c>
      <c r="D21" s="22">
        <v>150903281.06426924</v>
      </c>
      <c r="E21" s="21"/>
      <c r="F21" s="27">
        <f t="shared" si="0"/>
        <v>73942607.721491933</v>
      </c>
      <c r="G21" s="21"/>
      <c r="H21" s="27">
        <f t="shared" si="1"/>
        <v>76960673.342777312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2041931893.3276999</v>
      </c>
      <c r="D22" s="22">
        <v>188300120.22891366</v>
      </c>
      <c r="E22" s="21"/>
      <c r="F22" s="27">
        <f t="shared" si="0"/>
        <v>92267058.912167698</v>
      </c>
      <c r="G22" s="21"/>
      <c r="H22" s="27">
        <f t="shared" si="1"/>
        <v>96033061.316745967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1955590363.9599991</v>
      </c>
      <c r="D23" s="22">
        <v>211504814.87472728</v>
      </c>
      <c r="E23" s="21"/>
      <c r="F23" s="27">
        <f>D23*0.49</f>
        <v>103637359.28861636</v>
      </c>
      <c r="G23" s="21"/>
      <c r="H23" s="27">
        <f t="shared" si="1"/>
        <v>107867455.58611092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1773303031.7844989</v>
      </c>
      <c r="D24" s="22">
        <v>131427395.42846191</v>
      </c>
      <c r="E24" s="21"/>
      <c r="F24" s="27">
        <f t="shared" ref="F24:F25" si="3">D24*0.49</f>
        <v>64399423.759946331</v>
      </c>
      <c r="G24" s="21"/>
      <c r="H24" s="27">
        <f t="shared" si="1"/>
        <v>67027971.668515578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1849080275.9884989</v>
      </c>
      <c r="D25" s="22">
        <v>151679658.46840507</v>
      </c>
      <c r="E25" s="21"/>
      <c r="F25" s="27">
        <f t="shared" si="3"/>
        <v>74323032.649518475</v>
      </c>
      <c r="G25" s="21">
        <f>-1081741.94+7000</f>
        <v>-1074741.94</v>
      </c>
      <c r="H25" s="27">
        <f t="shared" si="1"/>
        <v>76281883.878886595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19639594257.263687</v>
      </c>
      <c r="D26" s="26">
        <f>SUM(D14:D25)</f>
        <v>1763958751.1735685</v>
      </c>
      <c r="E26" s="28"/>
      <c r="F26" s="39">
        <f>SUM(F14:F25)</f>
        <v>864339788.07504869</v>
      </c>
      <c r="G26" s="26">
        <f>SUM(G14:G25)</f>
        <v>-1074741.94</v>
      </c>
      <c r="H26" s="39">
        <f>SUM(H14:H25)</f>
        <v>898544221.15851986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68"/>
      <c r="B29" s="69"/>
      <c r="C29" s="69"/>
      <c r="D29" s="69"/>
      <c r="E29" s="69"/>
      <c r="F29" s="69"/>
      <c r="G29" s="69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0" t="s">
        <v>26</v>
      </c>
      <c r="B33" s="70"/>
      <c r="C33" s="70"/>
      <c r="D33" s="70"/>
      <c r="E33" s="70"/>
      <c r="F33" s="70"/>
      <c r="G33" s="70"/>
      <c r="H33" s="7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0" t="s">
        <v>27</v>
      </c>
      <c r="B35" s="70"/>
      <c r="C35" s="70"/>
      <c r="D35" s="70"/>
      <c r="E35" s="70"/>
      <c r="F35" s="70"/>
      <c r="G35" s="70"/>
      <c r="H35" s="70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21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conditionalFormatting sqref="C14:D25">
    <cfRule type="cellIs" dxfId="1" priority="1" operator="equal">
      <formula>0</formula>
    </cfRule>
  </conditionalFormatting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959FD-D289-472E-8618-5D03C5076E47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1390777874.5374985</v>
      </c>
      <c r="D14" s="22">
        <v>104141625.47994751</v>
      </c>
      <c r="E14" s="21"/>
      <c r="F14" s="27">
        <f t="shared" ref="F14:F22" si="0">D14*0.49</f>
        <v>51029396.485174276</v>
      </c>
      <c r="G14" s="23"/>
      <c r="H14" s="23"/>
      <c r="I14" s="27">
        <f t="shared" ref="I14:I22" si="1">D14*0.51+G14+H14</f>
        <v>53112228.994773231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1263484474.2052505</v>
      </c>
      <c r="D15" s="22">
        <v>109788844.99524561</v>
      </c>
      <c r="E15" s="21"/>
      <c r="F15" s="27">
        <f t="shared" si="0"/>
        <v>53796534.047670349</v>
      </c>
      <c r="G15" s="23"/>
      <c r="H15" s="23"/>
      <c r="I15" s="27">
        <f t="shared" si="1"/>
        <v>55992310.947575256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1051624719.6069989</v>
      </c>
      <c r="D16" s="22">
        <v>72420863.966992989</v>
      </c>
      <c r="E16" s="21"/>
      <c r="F16" s="27">
        <f t="shared" si="0"/>
        <v>35486223.343826562</v>
      </c>
      <c r="G16" s="21"/>
      <c r="H16" s="21"/>
      <c r="I16" s="27">
        <f t="shared" si="1"/>
        <v>36934640.623166427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800753012.29874861</v>
      </c>
      <c r="D17" s="22">
        <v>73321229.378737718</v>
      </c>
      <c r="E17" s="21"/>
      <c r="F17" s="27">
        <f t="shared" si="0"/>
        <v>35927402.395581484</v>
      </c>
      <c r="G17" s="21"/>
      <c r="H17" s="21"/>
      <c r="I17" s="27">
        <f t="shared" si="1"/>
        <v>37393826.983156234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872228171.18516612</v>
      </c>
      <c r="D18" s="22">
        <v>99602193.355144009</v>
      </c>
      <c r="E18" s="21"/>
      <c r="F18" s="27">
        <f t="shared" si="0"/>
        <v>48805074.744020566</v>
      </c>
      <c r="G18" s="21"/>
      <c r="H18" s="21"/>
      <c r="I18" s="27">
        <f t="shared" si="1"/>
        <v>50797118.611123443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1256704041.9876926</v>
      </c>
      <c r="D19" s="22">
        <v>143332889.03750035</v>
      </c>
      <c r="E19" s="21"/>
      <c r="F19" s="27">
        <f t="shared" si="0"/>
        <v>70233115.628375173</v>
      </c>
      <c r="G19" s="21"/>
      <c r="H19" s="21"/>
      <c r="I19" s="27">
        <f t="shared" si="1"/>
        <v>73099773.409125179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1543789024.3822401</v>
      </c>
      <c r="D20" s="22">
        <v>145654718.95237541</v>
      </c>
      <c r="E20" s="21"/>
      <c r="F20" s="27">
        <f t="shared" si="0"/>
        <v>71370812.286663949</v>
      </c>
      <c r="G20" s="21"/>
      <c r="H20" s="21"/>
      <c r="I20" s="27">
        <f t="shared" si="1"/>
        <v>74283906.665711462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1553860981.9482472</v>
      </c>
      <c r="D21" s="22">
        <v>148221831.88816109</v>
      </c>
      <c r="E21" s="21"/>
      <c r="F21" s="27">
        <f t="shared" si="0"/>
        <v>72628697.625198931</v>
      </c>
      <c r="G21" s="21"/>
      <c r="H21" s="21"/>
      <c r="I21" s="27">
        <f t="shared" si="1"/>
        <v>75593134.262962162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1623786503.3672493</v>
      </c>
      <c r="D22" s="22">
        <v>141769786.53730026</v>
      </c>
      <c r="E22" s="21"/>
      <c r="F22" s="27">
        <f t="shared" si="0"/>
        <v>69467195.403277129</v>
      </c>
      <c r="G22" s="21"/>
      <c r="H22" s="21"/>
      <c r="I22" s="27">
        <f t="shared" si="1"/>
        <v>72302591.13402313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1788991455.404501</v>
      </c>
      <c r="D23" s="22">
        <v>149427397.17468786</v>
      </c>
      <c r="E23" s="21"/>
      <c r="F23" s="27">
        <f>D23*0.49</f>
        <v>73219424.615597054</v>
      </c>
      <c r="G23" s="21"/>
      <c r="H23" s="21"/>
      <c r="I23" s="27">
        <f>D23*0.51+G23+H23</f>
        <v>76207972.559090808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1466956555.3274994</v>
      </c>
      <c r="D24" s="22">
        <v>108281939.89749435</v>
      </c>
      <c r="E24" s="21"/>
      <c r="F24" s="27">
        <f t="shared" ref="F24:F25" si="2">D24*0.49</f>
        <v>53058150.549772225</v>
      </c>
      <c r="G24" s="21"/>
      <c r="H24" s="21"/>
      <c r="I24" s="27">
        <f t="shared" ref="I24:I25" si="3">D24*0.51+G24+H24</f>
        <v>55223789.347722121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1785952976.6442006</v>
      </c>
      <c r="D25" s="22">
        <v>162827580.04408816</v>
      </c>
      <c r="E25" s="21"/>
      <c r="F25" s="27">
        <f t="shared" si="2"/>
        <v>79785514.2216032</v>
      </c>
      <c r="G25" s="21"/>
      <c r="H25" s="21"/>
      <c r="I25" s="27">
        <f t="shared" si="3"/>
        <v>83042065.822484955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16398909790.895294</v>
      </c>
      <c r="D26" s="26">
        <f>SUM(D14:D25)</f>
        <v>1458790900.7076752</v>
      </c>
      <c r="E26" s="28"/>
      <c r="F26" s="39">
        <f>SUM(F14:F25)</f>
        <v>714807541.34676087</v>
      </c>
      <c r="G26" s="39">
        <f>SUM(G14:G25)</f>
        <v>0</v>
      </c>
      <c r="H26" s="26">
        <f>SUM(H14:H25)</f>
        <v>0</v>
      </c>
      <c r="I26" s="39">
        <f>SUM(I14:I25)</f>
        <v>743983359.36091447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0" t="s">
        <v>24</v>
      </c>
      <c r="B35" s="70"/>
      <c r="C35" s="70"/>
      <c r="D35" s="70"/>
      <c r="E35" s="70"/>
      <c r="F35" s="70"/>
      <c r="G35" s="70"/>
      <c r="H35" s="70"/>
      <c r="I35" s="70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21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conditionalFormatting sqref="C14:D25">
    <cfRule type="cellIs" dxfId="0" priority="1" operator="equal">
      <formula>0</formula>
    </cfRule>
  </conditionalFormatting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C23" sqref="C23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17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1669719033.5999999</v>
      </c>
      <c r="D23" s="21">
        <v>124138955.44</v>
      </c>
      <c r="E23" s="21"/>
      <c r="F23" s="27">
        <f>D23*0.49</f>
        <v>60828088.165599994</v>
      </c>
      <c r="G23" s="21">
        <v>0</v>
      </c>
      <c r="H23" s="21">
        <v>0</v>
      </c>
      <c r="I23" s="27">
        <f>D23*0.51+G23+H23</f>
        <v>63310867.274400003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1527568253.348</v>
      </c>
      <c r="D24" s="22">
        <v>82392103.538000017</v>
      </c>
      <c r="E24" s="21"/>
      <c r="F24" s="27">
        <f t="shared" ref="F24:F25" si="2">D24*0.49</f>
        <v>40372130.73362001</v>
      </c>
      <c r="G24" s="21">
        <v>0</v>
      </c>
      <c r="H24" s="21">
        <v>0</v>
      </c>
      <c r="I24" s="27">
        <f t="shared" ref="I24:I25" si="3">D24*0.51+G24+H24</f>
        <v>42019972.804380007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1638266832.619</v>
      </c>
      <c r="D25" s="22">
        <v>114282056.0889997</v>
      </c>
      <c r="E25" s="21"/>
      <c r="F25" s="27">
        <f t="shared" si="2"/>
        <v>55998207.483609855</v>
      </c>
      <c r="G25" s="21">
        <v>0</v>
      </c>
      <c r="H25" s="21">
        <v>0</v>
      </c>
      <c r="I25" s="27">
        <f t="shared" si="3"/>
        <v>58283848.605389848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4835554119.5669994</v>
      </c>
      <c r="D26" s="26">
        <f>SUM(D14:D25)</f>
        <v>320813115.06699973</v>
      </c>
      <c r="E26" s="28"/>
      <c r="F26" s="39">
        <f>SUM(F14:F25)</f>
        <v>157198426.38282984</v>
      </c>
      <c r="G26" s="39">
        <f>SUM(G14:G25)</f>
        <v>0</v>
      </c>
      <c r="H26" s="26">
        <f>SUM(H14:H25)</f>
        <v>0</v>
      </c>
      <c r="I26" s="39">
        <f>SUM(I14:I25)</f>
        <v>163614688.68416986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0" t="s">
        <v>20</v>
      </c>
      <c r="B35" s="70"/>
      <c r="C35" s="70"/>
      <c r="D35" s="70"/>
      <c r="E35" s="70"/>
      <c r="F35" s="70"/>
      <c r="G35" s="70"/>
      <c r="H35" s="70"/>
      <c r="I35" s="70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21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 22-23</vt:lpstr>
      <vt:lpstr>FY 21-22</vt:lpstr>
      <vt:lpstr>'FY 21-22'!Print_Area</vt:lpstr>
      <vt:lpstr>'FY 22-23'!Print_Area</vt:lpstr>
      <vt:lpstr>'FY 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Becker, Tammy (GAMING)</cp:lastModifiedBy>
  <cp:lastPrinted>2023-10-05T14:11:07Z</cp:lastPrinted>
  <dcterms:created xsi:type="dcterms:W3CDTF">2018-12-07T15:26:22Z</dcterms:created>
  <dcterms:modified xsi:type="dcterms:W3CDTF">2024-04-05T17:26:26Z</dcterms:modified>
</cp:coreProperties>
</file>